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<sst xmlns="http://schemas.openxmlformats.org/spreadsheetml/2006/main" count="148" uniqueCount="73">
  <si>
    <t>Table 7.5.6</t>
  </si>
  <si>
    <t>Sizing Storage silos for Cements</t>
  </si>
  <si>
    <t>sr no</t>
  </si>
  <si>
    <t>item</t>
  </si>
  <si>
    <t>unit</t>
  </si>
  <si>
    <t>factor</t>
  </si>
  <si>
    <t>clinker capacity tpd</t>
  </si>
  <si>
    <t>cement produced</t>
  </si>
  <si>
    <t>tpd</t>
  </si>
  <si>
    <t>100% OPC</t>
  </si>
  <si>
    <t>cement mill</t>
  </si>
  <si>
    <t>capacity</t>
  </si>
  <si>
    <t>tph</t>
  </si>
  <si>
    <t>cement stored</t>
  </si>
  <si>
    <t>no days</t>
  </si>
  <si>
    <t>tons</t>
  </si>
  <si>
    <t>no of silos</t>
  </si>
  <si>
    <t>capaciy each</t>
  </si>
  <si>
    <t>density cement</t>
  </si>
  <si>
    <t>volume</t>
  </si>
  <si>
    <t>h/d</t>
  </si>
  <si>
    <t>Dia - rounding off</t>
  </si>
  <si>
    <t>m</t>
  </si>
  <si>
    <t xml:space="preserve">height </t>
  </si>
  <si>
    <t>height above ground</t>
  </si>
  <si>
    <t>total height of top</t>
  </si>
  <si>
    <t>rounding off</t>
  </si>
  <si>
    <t>100 % PPC</t>
  </si>
  <si>
    <t>days</t>
  </si>
  <si>
    <t>no   of silos</t>
  </si>
  <si>
    <t>bulk density</t>
  </si>
  <si>
    <t xml:space="preserve">volume </t>
  </si>
  <si>
    <t xml:space="preserve">dia  </t>
  </si>
  <si>
    <t>say</t>
  </si>
  <si>
    <t xml:space="preserve">cement produced </t>
  </si>
  <si>
    <t>TPD</t>
  </si>
  <si>
    <t>100 % BFSC</t>
  </si>
  <si>
    <t xml:space="preserve">cement stored </t>
  </si>
  <si>
    <t>vol each</t>
  </si>
  <si>
    <t>dia.</t>
  </si>
  <si>
    <t>height</t>
  </si>
  <si>
    <t>silos</t>
  </si>
  <si>
    <t>h/d ratio</t>
  </si>
  <si>
    <t>vol</t>
  </si>
  <si>
    <t>diameter</t>
  </si>
  <si>
    <t>height to top</t>
  </si>
  <si>
    <t>dia</t>
  </si>
  <si>
    <t>from</t>
  </si>
  <si>
    <t>7 days</t>
  </si>
  <si>
    <t>volume each</t>
  </si>
  <si>
    <t>3 days</t>
  </si>
  <si>
    <t>see 4 above</t>
  </si>
  <si>
    <t>size bfsc silo dia</t>
  </si>
  <si>
    <t>total height to top</t>
  </si>
  <si>
    <t>Nomograms for Design &amp; Operation of Cement Plants</t>
  </si>
  <si>
    <r>
      <t>t/m</t>
    </r>
    <r>
      <rPr>
        <vertAlign val="superscript"/>
        <sz val="9"/>
        <rFont val="Arial"/>
        <family val="2"/>
      </rPr>
      <t xml:space="preserve">3 </t>
    </r>
  </si>
  <si>
    <r>
      <t>m</t>
    </r>
    <r>
      <rPr>
        <vertAlign val="superscript"/>
        <sz val="9"/>
        <rFont val="Arial"/>
        <family val="2"/>
      </rPr>
      <t xml:space="preserve">3 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</si>
  <si>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</si>
  <si>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Table 7.5.6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….</t>
    </r>
  </si>
  <si>
    <r>
      <t>2.36 × d</t>
    </r>
    <r>
      <rPr>
        <vertAlign val="superscript"/>
        <sz val="9"/>
        <rFont val="Arial"/>
        <family val="2"/>
      </rPr>
      <t>3</t>
    </r>
  </si>
  <si>
    <t>Can also use nomogram no 2-2-4 from Author's book</t>
  </si>
  <si>
    <t>50 % OPC</t>
  </si>
  <si>
    <t>50 % PPC</t>
  </si>
  <si>
    <t>storage OPC</t>
  </si>
  <si>
    <t>storage  for PPC</t>
  </si>
  <si>
    <t>OPC silos</t>
  </si>
  <si>
    <t>PPC silos</t>
  </si>
  <si>
    <t>50 % BFSC</t>
  </si>
  <si>
    <t>storage for OPC</t>
  </si>
  <si>
    <t>storage for BFSC</t>
  </si>
  <si>
    <t>size of OPC silos</t>
  </si>
  <si>
    <t>* * *</t>
  </si>
  <si>
    <t xml:space="preserve">ratio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</si>
</sst>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1" fontId="2" fillId="0" borderId="0" xfId="46" applyNumberFormat="1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0" fontId="3" fillId="0" borderId="10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1" fontId="5" fillId="0" borderId="0" xfId="46" applyNumberFormat="1" applyFont="1" applyAlignment="1">
      <alignment horizontal="center"/>
      <protection/>
    </xf>
    <xf numFmtId="1" fontId="9" fillId="0" borderId="0" xfId="46" applyNumberFormat="1" applyFont="1" applyAlignment="1">
      <alignment horizontal="center"/>
      <protection/>
    </xf>
    <xf numFmtId="0" fontId="5" fillId="0" borderId="0" xfId="46" applyFont="1">
      <alignment/>
      <protection/>
    </xf>
    <xf numFmtId="0" fontId="9" fillId="0" borderId="10" xfId="46" applyFont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9" fillId="0" borderId="0" xfId="46" applyFont="1" applyAlignment="1">
      <alignment horizontal="center"/>
      <protection/>
    </xf>
    <xf numFmtId="0" fontId="29" fillId="0" borderId="0" xfId="46" applyFont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0" xfId="46" applyFont="1" applyAlignment="1">
      <alignment horizontal="right"/>
      <protection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1"/>
  <sheetViews>
    <sheetView tabSelected="1" zoomScale="115" zoomScaleNormal="115" zoomScalePageLayoutView="0" workbookViewId="0" topLeftCell="A112">
      <selection activeCell="F69" sqref="F69"/>
    </sheetView>
  </sheetViews>
  <sheetFormatPr defaultColWidth="8.7109375" defaultRowHeight="12.75"/>
  <cols>
    <col min="1" max="1" width="5.7109375" style="2" customWidth="1"/>
    <col min="2" max="2" width="18.00390625" style="2" customWidth="1"/>
    <col min="3" max="3" width="8.8515625" style="2" customWidth="1"/>
    <col min="4" max="6" width="9.57421875" style="2" customWidth="1"/>
    <col min="7" max="7" width="9.7109375" style="2" customWidth="1"/>
    <col min="8" max="8" width="12.8515625" style="2" customWidth="1"/>
    <col min="9" max="16384" width="8.7109375" style="2" customWidth="1"/>
  </cols>
  <sheetData>
    <row r="2" spans="1:8" ht="12.75">
      <c r="A2" s="10"/>
      <c r="C2" s="10"/>
      <c r="D2" s="10"/>
      <c r="E2" s="10"/>
      <c r="F2" s="10"/>
      <c r="G2" s="10"/>
      <c r="H2" s="3"/>
    </row>
    <row r="3" spans="1:8" ht="12.75">
      <c r="A3" s="23" t="s">
        <v>0</v>
      </c>
      <c r="B3" s="23"/>
      <c r="C3" s="23"/>
      <c r="D3" s="23"/>
      <c r="E3" s="23"/>
      <c r="F3" s="23"/>
      <c r="G3" s="23"/>
      <c r="H3" s="3"/>
    </row>
    <row r="4" spans="1:8" ht="16.5" customHeight="1">
      <c r="A4" s="22" t="s">
        <v>1</v>
      </c>
      <c r="B4" s="22"/>
      <c r="C4" s="22"/>
      <c r="D4" s="22"/>
      <c r="E4" s="22"/>
      <c r="F4" s="22"/>
      <c r="G4" s="22"/>
      <c r="H4" s="3"/>
    </row>
    <row r="5" spans="1:3" ht="12">
      <c r="A5" s="3"/>
      <c r="B5" s="3"/>
      <c r="C5" s="3"/>
    </row>
    <row r="6" spans="1:8" s="11" customFormat="1" ht="12">
      <c r="A6" s="12" t="s">
        <v>2</v>
      </c>
      <c r="B6" s="12" t="s">
        <v>3</v>
      </c>
      <c r="C6" s="12" t="s">
        <v>4</v>
      </c>
      <c r="D6" s="12" t="s">
        <v>5</v>
      </c>
      <c r="E6" s="27" t="s">
        <v>6</v>
      </c>
      <c r="F6" s="27"/>
      <c r="G6" s="27"/>
      <c r="H6" s="4"/>
    </row>
    <row r="7" spans="5:8" ht="14.25" customHeight="1">
      <c r="E7" s="3">
        <v>5000</v>
      </c>
      <c r="F7" s="3">
        <v>7500</v>
      </c>
      <c r="G7" s="3">
        <v>10000</v>
      </c>
      <c r="H7" s="3"/>
    </row>
    <row r="8" spans="1:8" ht="12">
      <c r="A8" s="3"/>
      <c r="B8" s="3"/>
      <c r="C8" s="3"/>
      <c r="D8" s="3"/>
      <c r="H8" s="3"/>
    </row>
    <row r="9" spans="1:8" ht="12">
      <c r="A9" s="3">
        <v>1</v>
      </c>
      <c r="B9" s="3" t="s">
        <v>7</v>
      </c>
      <c r="C9" s="3" t="s">
        <v>8</v>
      </c>
      <c r="D9" s="3">
        <v>1.27</v>
      </c>
      <c r="E9" s="3">
        <f>1.27*E7</f>
        <v>6350</v>
      </c>
      <c r="F9" s="3">
        <f>1.27*F7</f>
        <v>9525</v>
      </c>
      <c r="G9" s="3">
        <f>1.27*G7</f>
        <v>12700</v>
      </c>
      <c r="H9" s="3"/>
    </row>
    <row r="10" spans="1:8" ht="12">
      <c r="A10" s="3"/>
      <c r="B10" s="3" t="s">
        <v>9</v>
      </c>
      <c r="C10" s="3"/>
      <c r="D10" s="3"/>
      <c r="E10" s="3"/>
      <c r="F10" s="3"/>
      <c r="G10" s="3"/>
      <c r="H10" s="3"/>
    </row>
    <row r="11" spans="1:8" ht="12">
      <c r="A11" s="3"/>
      <c r="B11" s="3"/>
      <c r="C11" s="3"/>
      <c r="D11" s="3"/>
      <c r="E11" s="3"/>
      <c r="F11" s="3"/>
      <c r="G11" s="3"/>
      <c r="H11" s="3"/>
    </row>
    <row r="12" spans="1:8" ht="12">
      <c r="A12" s="3"/>
      <c r="B12" s="3" t="s">
        <v>10</v>
      </c>
      <c r="C12" s="3"/>
      <c r="D12" s="3"/>
      <c r="E12" s="3"/>
      <c r="F12" s="3"/>
      <c r="G12" s="3"/>
      <c r="H12" s="3"/>
    </row>
    <row r="13" spans="1:8" ht="12">
      <c r="A13" s="3"/>
      <c r="B13" s="3" t="s">
        <v>11</v>
      </c>
      <c r="C13" s="3" t="s">
        <v>12</v>
      </c>
      <c r="D13" s="3"/>
      <c r="E13" s="6">
        <f>+E9/20</f>
        <v>317.5</v>
      </c>
      <c r="F13" s="6">
        <f>+F9/20</f>
        <v>476.25</v>
      </c>
      <c r="G13" s="6">
        <f>+G9/20</f>
        <v>635</v>
      </c>
      <c r="H13" s="3"/>
    </row>
    <row r="14" spans="1:8" ht="12">
      <c r="A14" s="3"/>
      <c r="B14" s="3"/>
      <c r="C14" s="3"/>
      <c r="D14" s="3"/>
      <c r="E14" s="3"/>
      <c r="F14" s="3"/>
      <c r="G14" s="3"/>
      <c r="H14" s="3"/>
    </row>
    <row r="15" spans="1:8" ht="12">
      <c r="A15" s="3"/>
      <c r="B15" s="3" t="s">
        <v>13</v>
      </c>
      <c r="C15" s="3" t="s">
        <v>14</v>
      </c>
      <c r="D15" s="3">
        <v>7</v>
      </c>
      <c r="E15" s="3"/>
      <c r="F15" s="3"/>
      <c r="G15" s="3"/>
      <c r="H15" s="3"/>
    </row>
    <row r="16" spans="1:8" ht="12">
      <c r="A16" s="3"/>
      <c r="B16" s="3"/>
      <c r="C16" s="3" t="s">
        <v>15</v>
      </c>
      <c r="D16" s="3"/>
      <c r="E16" s="3">
        <f>7*E9</f>
        <v>44450</v>
      </c>
      <c r="F16" s="3">
        <f>7*F9</f>
        <v>66675</v>
      </c>
      <c r="G16" s="3">
        <f>7*G9</f>
        <v>88900</v>
      </c>
      <c r="H16" s="3"/>
    </row>
    <row r="17" spans="1:8" ht="12">
      <c r="A17" s="3"/>
      <c r="B17" s="3"/>
      <c r="C17" s="3"/>
      <c r="D17" s="3"/>
      <c r="E17" s="3"/>
      <c r="F17" s="3"/>
      <c r="G17" s="3"/>
      <c r="H17" s="3"/>
    </row>
    <row r="18" spans="1:8" ht="12">
      <c r="A18" s="3"/>
      <c r="B18" s="3" t="s">
        <v>16</v>
      </c>
      <c r="C18" s="3"/>
      <c r="D18" s="3"/>
      <c r="E18" s="3">
        <v>1</v>
      </c>
      <c r="F18" s="3">
        <v>1</v>
      </c>
      <c r="G18" s="3">
        <v>2</v>
      </c>
      <c r="H18" s="3"/>
    </row>
    <row r="19" spans="1:8" ht="12">
      <c r="A19" s="3"/>
      <c r="B19" s="3" t="s">
        <v>17</v>
      </c>
      <c r="C19" s="3" t="s">
        <v>15</v>
      </c>
      <c r="D19" s="3"/>
      <c r="E19" s="3">
        <f>+E16/E18</f>
        <v>44450</v>
      </c>
      <c r="F19" s="3">
        <f>+F16/F18</f>
        <v>66675</v>
      </c>
      <c r="G19" s="3">
        <f>+G16/G18</f>
        <v>44450</v>
      </c>
      <c r="H19" s="3"/>
    </row>
    <row r="20" spans="1:8" ht="12">
      <c r="A20" s="13"/>
      <c r="B20" s="13"/>
      <c r="C20" s="13"/>
      <c r="D20" s="13"/>
      <c r="E20" s="13"/>
      <c r="F20" s="13"/>
      <c r="G20" s="13"/>
      <c r="H20" s="3"/>
    </row>
    <row r="21" spans="1:8" ht="13.5">
      <c r="A21" s="13"/>
      <c r="B21" s="13" t="s">
        <v>18</v>
      </c>
      <c r="C21" s="13" t="s">
        <v>55</v>
      </c>
      <c r="D21" s="13"/>
      <c r="E21" s="13">
        <v>1.6</v>
      </c>
      <c r="F21" s="13">
        <v>1.6</v>
      </c>
      <c r="G21" s="13">
        <v>1.6</v>
      </c>
      <c r="H21" s="3"/>
    </row>
    <row r="22" spans="1:8" ht="13.5">
      <c r="A22" s="13"/>
      <c r="B22" s="13" t="s">
        <v>19</v>
      </c>
      <c r="C22" s="13" t="s">
        <v>56</v>
      </c>
      <c r="D22" s="13"/>
      <c r="E22" s="14">
        <f>+E19/E21</f>
        <v>27781.25</v>
      </c>
      <c r="F22" s="14">
        <f>+F19/F21</f>
        <v>41671.875</v>
      </c>
      <c r="G22" s="14">
        <f>+G19/G21</f>
        <v>27781.25</v>
      </c>
      <c r="H22" s="3"/>
    </row>
    <row r="23" spans="1:8" ht="12">
      <c r="A23" s="13"/>
      <c r="B23" s="13" t="s">
        <v>20</v>
      </c>
      <c r="C23" s="13" t="s">
        <v>72</v>
      </c>
      <c r="D23" s="13"/>
      <c r="E23" s="13">
        <v>3</v>
      </c>
      <c r="F23" s="13">
        <v>3</v>
      </c>
      <c r="G23" s="13">
        <v>3</v>
      </c>
      <c r="H23" s="3"/>
    </row>
    <row r="24" spans="1:8" ht="12">
      <c r="A24" s="13"/>
      <c r="B24" s="13" t="s">
        <v>21</v>
      </c>
      <c r="C24" s="13" t="s">
        <v>22</v>
      </c>
      <c r="D24" s="13"/>
      <c r="E24" s="15">
        <f>+POWER((E22/2.36),0.33)</f>
        <v>22.04840244022003</v>
      </c>
      <c r="F24" s="15">
        <f>+POWER((F22/2.36),0.33)</f>
        <v>25.205031398354425</v>
      </c>
      <c r="G24" s="15">
        <f>+POWER((G22/2.36),0.33)</f>
        <v>22.04840244022003</v>
      </c>
      <c r="H24" s="3"/>
    </row>
    <row r="25" spans="1:8" ht="12">
      <c r="A25" s="13"/>
      <c r="B25" s="13" t="s">
        <v>23</v>
      </c>
      <c r="C25" s="13" t="s">
        <v>22</v>
      </c>
      <c r="D25" s="13"/>
      <c r="E25" s="15">
        <f>3*E24</f>
        <v>66.14520732066009</v>
      </c>
      <c r="F25" s="15">
        <v>75</v>
      </c>
      <c r="G25" s="15">
        <f>3*G24</f>
        <v>66.14520732066009</v>
      </c>
      <c r="H25" s="3"/>
    </row>
    <row r="26" spans="1:8" ht="12">
      <c r="A26" s="13"/>
      <c r="B26" s="13" t="s">
        <v>24</v>
      </c>
      <c r="C26" s="13" t="s">
        <v>22</v>
      </c>
      <c r="D26" s="13"/>
      <c r="E26" s="13">
        <v>5</v>
      </c>
      <c r="F26" s="13">
        <v>5</v>
      </c>
      <c r="G26" s="13">
        <v>5</v>
      </c>
      <c r="H26" s="3"/>
    </row>
    <row r="27" spans="1:8" ht="12">
      <c r="A27" s="13"/>
      <c r="B27" s="13" t="s">
        <v>25</v>
      </c>
      <c r="C27" s="13" t="s">
        <v>22</v>
      </c>
      <c r="D27" s="13"/>
      <c r="E27" s="14">
        <f>3.2*E24+5</f>
        <v>75.5548878087041</v>
      </c>
      <c r="F27" s="14">
        <v>85</v>
      </c>
      <c r="G27" s="14">
        <f>3.2*G24+5</f>
        <v>75.5548878087041</v>
      </c>
      <c r="H27" s="3"/>
    </row>
    <row r="28" spans="1:8" ht="12">
      <c r="A28" s="13"/>
      <c r="B28" s="13" t="s">
        <v>26</v>
      </c>
      <c r="C28" s="13"/>
      <c r="D28" s="13"/>
      <c r="E28" s="13"/>
      <c r="F28" s="13"/>
      <c r="G28" s="13"/>
      <c r="H28" s="3"/>
    </row>
    <row r="29" spans="1:8" ht="12">
      <c r="A29" s="13"/>
      <c r="B29" s="13" t="s">
        <v>7</v>
      </c>
      <c r="C29" s="13" t="s">
        <v>8</v>
      </c>
      <c r="D29" s="13">
        <v>1.82</v>
      </c>
      <c r="E29" s="13">
        <f>1.82*E7</f>
        <v>9100</v>
      </c>
      <c r="F29" s="13">
        <f>1.82*F7</f>
        <v>13650</v>
      </c>
      <c r="G29" s="13">
        <f>1.82*G7</f>
        <v>18200</v>
      </c>
      <c r="H29" s="3"/>
    </row>
    <row r="30" spans="1:8" ht="12">
      <c r="A30" s="13">
        <v>2</v>
      </c>
      <c r="B30" s="13" t="s">
        <v>27</v>
      </c>
      <c r="C30" s="13"/>
      <c r="D30" s="13"/>
      <c r="E30" s="13"/>
      <c r="F30" s="13"/>
      <c r="G30" s="13"/>
      <c r="H30" s="3"/>
    </row>
    <row r="31" spans="1:8" ht="12">
      <c r="A31" s="13"/>
      <c r="B31" s="13"/>
      <c r="C31" s="13"/>
      <c r="D31" s="13"/>
      <c r="E31" s="13"/>
      <c r="F31" s="13"/>
      <c r="G31" s="13"/>
      <c r="H31" s="3"/>
    </row>
    <row r="32" spans="1:9" ht="12">
      <c r="A32" s="13"/>
      <c r="B32" s="13" t="s">
        <v>13</v>
      </c>
      <c r="C32" s="13" t="s">
        <v>28</v>
      </c>
      <c r="D32" s="13">
        <v>3</v>
      </c>
      <c r="E32" s="13">
        <f>3*E29</f>
        <v>27300</v>
      </c>
      <c r="F32" s="13">
        <f>3*F29</f>
        <v>40950</v>
      </c>
      <c r="G32" s="13">
        <f>3*G29</f>
        <v>54600</v>
      </c>
      <c r="H32" s="3"/>
      <c r="I32" s="8"/>
    </row>
    <row r="33" spans="1:9" ht="12">
      <c r="A33" s="13"/>
      <c r="B33" s="13"/>
      <c r="C33" s="13"/>
      <c r="D33" s="13"/>
      <c r="E33" s="13"/>
      <c r="F33" s="13"/>
      <c r="G33" s="13"/>
      <c r="H33" s="3"/>
      <c r="I33" s="8"/>
    </row>
    <row r="34" spans="1:8" ht="12">
      <c r="A34" s="13"/>
      <c r="B34" s="13" t="s">
        <v>29</v>
      </c>
      <c r="C34" s="13"/>
      <c r="D34" s="13"/>
      <c r="E34" s="13">
        <v>1</v>
      </c>
      <c r="F34" s="13">
        <v>1</v>
      </c>
      <c r="G34" s="13">
        <v>2</v>
      </c>
      <c r="H34" s="3"/>
    </row>
    <row r="35" spans="1:8" ht="12">
      <c r="A35" s="13"/>
      <c r="B35" s="13" t="s">
        <v>17</v>
      </c>
      <c r="C35" s="13" t="s">
        <v>15</v>
      </c>
      <c r="D35" s="13"/>
      <c r="E35" s="13">
        <f>+E32/E34</f>
        <v>27300</v>
      </c>
      <c r="F35" s="13">
        <f>+F32/F34</f>
        <v>40950</v>
      </c>
      <c r="G35" s="13">
        <f>+G32/G34</f>
        <v>27300</v>
      </c>
      <c r="H35" s="3"/>
    </row>
    <row r="36" spans="1:8" ht="13.5">
      <c r="A36" s="13"/>
      <c r="B36" s="13" t="s">
        <v>30</v>
      </c>
      <c r="C36" s="13" t="s">
        <v>55</v>
      </c>
      <c r="D36" s="13"/>
      <c r="E36" s="13">
        <v>1.6</v>
      </c>
      <c r="F36" s="13">
        <v>1.6</v>
      </c>
      <c r="G36" s="13">
        <v>1.6</v>
      </c>
      <c r="H36" s="3"/>
    </row>
    <row r="37" spans="1:8" ht="13.5">
      <c r="A37" s="13"/>
      <c r="B37" s="13" t="s">
        <v>31</v>
      </c>
      <c r="C37" s="13" t="s">
        <v>57</v>
      </c>
      <c r="D37" s="13"/>
      <c r="E37" s="14">
        <f>+E35/1.6</f>
        <v>17062.5</v>
      </c>
      <c r="F37" s="14">
        <f>+F35/1.6</f>
        <v>25593.75</v>
      </c>
      <c r="G37" s="14">
        <f>+G35/1.6</f>
        <v>17062.5</v>
      </c>
      <c r="H37" s="3"/>
    </row>
    <row r="38" spans="1:8" ht="12">
      <c r="A38" s="13"/>
      <c r="B38" s="13" t="s">
        <v>32</v>
      </c>
      <c r="C38" s="9" t="s">
        <v>22</v>
      </c>
      <c r="D38" s="8"/>
      <c r="E38" s="9">
        <f>+POWER((E37/2.36),0.33)</f>
        <v>18.772111204183062</v>
      </c>
      <c r="F38" s="9">
        <f>+POWER((F37/2.36),0.33)</f>
        <v>21.45967961160425</v>
      </c>
      <c r="G38" s="9">
        <f>+POWER((G37/2.36),0.33)</f>
        <v>18.772111204183062</v>
      </c>
      <c r="H38" s="3"/>
    </row>
    <row r="39" spans="1:8" ht="12">
      <c r="A39" s="13"/>
      <c r="B39" s="13" t="s">
        <v>26</v>
      </c>
      <c r="C39" s="9" t="s">
        <v>22</v>
      </c>
      <c r="D39" s="8"/>
      <c r="E39" s="9">
        <v>19</v>
      </c>
      <c r="F39" s="9">
        <v>21</v>
      </c>
      <c r="G39" s="9">
        <v>19</v>
      </c>
      <c r="H39" s="3"/>
    </row>
    <row r="40" spans="1:8" ht="12">
      <c r="A40" s="13"/>
      <c r="B40" s="13" t="s">
        <v>25</v>
      </c>
      <c r="C40" s="9" t="s">
        <v>22</v>
      </c>
      <c r="D40" s="8"/>
      <c r="E40" s="9">
        <f>+3.2*E39+5</f>
        <v>65.80000000000001</v>
      </c>
      <c r="F40" s="9">
        <f>+3.2*F39+5</f>
        <v>72.2</v>
      </c>
      <c r="G40" s="9">
        <f>+3.2*G39+5</f>
        <v>65.80000000000001</v>
      </c>
      <c r="H40" s="3"/>
    </row>
    <row r="41" spans="1:8" ht="12">
      <c r="A41" s="13"/>
      <c r="B41" s="13"/>
      <c r="C41" s="13"/>
      <c r="D41" s="13" t="s">
        <v>33</v>
      </c>
      <c r="E41" s="13">
        <v>66</v>
      </c>
      <c r="F41" s="13">
        <v>72</v>
      </c>
      <c r="G41" s="13">
        <v>66</v>
      </c>
      <c r="H41" s="3"/>
    </row>
    <row r="42" spans="1:8" ht="12">
      <c r="A42" s="13"/>
      <c r="B42" s="13"/>
      <c r="C42" s="13"/>
      <c r="D42" s="13"/>
      <c r="E42" s="13"/>
      <c r="F42" s="13"/>
      <c r="G42" s="13"/>
      <c r="H42" s="3"/>
    </row>
    <row r="43" spans="1:8" ht="12">
      <c r="A43" s="13"/>
      <c r="B43" s="13"/>
      <c r="C43" s="13"/>
      <c r="D43" s="13"/>
      <c r="E43" s="13"/>
      <c r="F43" s="13"/>
      <c r="G43" s="13"/>
      <c r="H43" s="3"/>
    </row>
    <row r="44" spans="1:8" ht="12">
      <c r="A44" s="13"/>
      <c r="B44" s="13"/>
      <c r="C44" s="13"/>
      <c r="D44" s="13"/>
      <c r="E44" s="13"/>
      <c r="F44" s="13"/>
      <c r="G44" s="13"/>
      <c r="H44" s="3"/>
    </row>
    <row r="45" spans="1:8" ht="12">
      <c r="A45" s="13"/>
      <c r="B45" s="13"/>
      <c r="C45" s="13"/>
      <c r="D45" s="13"/>
      <c r="E45" s="13"/>
      <c r="F45" s="13"/>
      <c r="G45" s="13"/>
      <c r="H45" s="3"/>
    </row>
    <row r="46" spans="1:8" ht="12">
      <c r="A46" s="13"/>
      <c r="B46" s="13"/>
      <c r="C46" s="13"/>
      <c r="D46" s="13"/>
      <c r="E46" s="13"/>
      <c r="F46" s="13"/>
      <c r="G46" s="13"/>
      <c r="H46" s="3"/>
    </row>
    <row r="47" spans="1:8" ht="12">
      <c r="A47" s="13"/>
      <c r="B47" s="13"/>
      <c r="C47" s="13"/>
      <c r="D47" s="13"/>
      <c r="E47" s="13"/>
      <c r="F47" s="13"/>
      <c r="G47" s="13"/>
      <c r="H47" s="3"/>
    </row>
    <row r="48" spans="1:8" ht="12">
      <c r="A48" s="13"/>
      <c r="B48" s="13"/>
      <c r="C48" s="13"/>
      <c r="D48" s="13"/>
      <c r="E48" s="13"/>
      <c r="F48" s="13"/>
      <c r="G48" s="13"/>
      <c r="H48" s="3"/>
    </row>
    <row r="49" spans="1:8" ht="12">
      <c r="A49" s="13"/>
      <c r="B49" s="13"/>
      <c r="C49" s="13"/>
      <c r="D49" s="13"/>
      <c r="E49" s="13"/>
      <c r="F49" s="13"/>
      <c r="G49" s="13"/>
      <c r="H49" s="3"/>
    </row>
    <row r="50" spans="1:8" ht="12">
      <c r="A50" s="13"/>
      <c r="B50" s="13"/>
      <c r="C50" s="13"/>
      <c r="D50" s="13"/>
      <c r="E50" s="13"/>
      <c r="F50" s="13"/>
      <c r="G50" s="13"/>
      <c r="H50" s="3"/>
    </row>
    <row r="51" spans="1:8" ht="12">
      <c r="A51" s="13"/>
      <c r="B51" s="13"/>
      <c r="C51" s="13"/>
      <c r="D51" s="13"/>
      <c r="E51" s="13"/>
      <c r="F51" s="13"/>
      <c r="G51" s="13"/>
      <c r="H51" s="3"/>
    </row>
    <row r="52" spans="1:8" ht="12">
      <c r="A52" s="13"/>
      <c r="B52" s="13"/>
      <c r="C52" s="13"/>
      <c r="D52" s="13"/>
      <c r="E52" s="13"/>
      <c r="F52" s="13"/>
      <c r="G52" s="13"/>
      <c r="H52" s="3"/>
    </row>
    <row r="53" spans="1:8" ht="12">
      <c r="A53" s="13"/>
      <c r="B53" s="13"/>
      <c r="C53" s="13"/>
      <c r="D53" s="13"/>
      <c r="E53" s="13"/>
      <c r="F53" s="13"/>
      <c r="G53" s="13"/>
      <c r="H53" s="3"/>
    </row>
    <row r="54" spans="1:8" ht="12">
      <c r="A54" s="13"/>
      <c r="B54" s="13"/>
      <c r="C54" s="13"/>
      <c r="D54" s="13"/>
      <c r="E54" s="13"/>
      <c r="F54" s="13"/>
      <c r="G54" s="13"/>
      <c r="H54" s="3"/>
    </row>
    <row r="55" spans="1:8" ht="12">
      <c r="A55" s="13"/>
      <c r="B55" s="13"/>
      <c r="C55" s="13"/>
      <c r="D55" s="13"/>
      <c r="E55" s="13"/>
      <c r="F55" s="13"/>
      <c r="G55" s="13"/>
      <c r="H55" s="3"/>
    </row>
    <row r="56" spans="1:8" ht="12">
      <c r="A56" s="13"/>
      <c r="B56" s="16"/>
      <c r="C56" s="16"/>
      <c r="D56" s="13"/>
      <c r="E56" s="13"/>
      <c r="F56" s="13"/>
      <c r="G56" s="13"/>
      <c r="H56" s="3"/>
    </row>
    <row r="57" spans="1:8" ht="12">
      <c r="A57" s="16"/>
      <c r="B57" s="16"/>
      <c r="C57" s="16"/>
      <c r="D57" s="13"/>
      <c r="E57" s="13"/>
      <c r="F57" s="24" t="s">
        <v>58</v>
      </c>
      <c r="G57" s="24"/>
      <c r="H57" s="3"/>
    </row>
    <row r="58" spans="1:8" ht="12">
      <c r="A58" s="16"/>
      <c r="B58" s="13"/>
      <c r="C58" s="13"/>
      <c r="D58" s="13"/>
      <c r="E58" s="13"/>
      <c r="F58" s="13"/>
      <c r="G58" s="13"/>
      <c r="H58" s="3"/>
    </row>
    <row r="59" spans="1:8" ht="12">
      <c r="A59" s="17" t="s">
        <v>2</v>
      </c>
      <c r="B59" s="17" t="s">
        <v>3</v>
      </c>
      <c r="C59" s="17" t="s">
        <v>4</v>
      </c>
      <c r="D59" s="17" t="s">
        <v>5</v>
      </c>
      <c r="E59" s="28" t="s">
        <v>6</v>
      </c>
      <c r="F59" s="28"/>
      <c r="G59" s="28"/>
      <c r="H59" s="3"/>
    </row>
    <row r="60" spans="1:8" ht="12.75" customHeight="1">
      <c r="A60" s="13"/>
      <c r="B60" s="13"/>
      <c r="C60" s="13"/>
      <c r="D60" s="13"/>
      <c r="E60" s="13">
        <v>5000</v>
      </c>
      <c r="F60" s="13">
        <v>7500</v>
      </c>
      <c r="G60" s="13">
        <v>10000</v>
      </c>
      <c r="H60" s="3"/>
    </row>
    <row r="61" spans="1:8" ht="12">
      <c r="A61" s="13"/>
      <c r="B61" s="13"/>
      <c r="C61" s="13"/>
      <c r="D61" s="13"/>
      <c r="E61" s="13"/>
      <c r="F61" s="13"/>
      <c r="G61" s="13"/>
      <c r="H61" s="3"/>
    </row>
    <row r="62" spans="1:8" ht="12">
      <c r="A62" s="13">
        <v>3</v>
      </c>
      <c r="B62" s="13" t="s">
        <v>34</v>
      </c>
      <c r="C62" s="13" t="s">
        <v>35</v>
      </c>
      <c r="D62" s="13">
        <v>3.18</v>
      </c>
      <c r="E62" s="13">
        <f>+E7*3.18</f>
        <v>15900</v>
      </c>
      <c r="F62" s="13">
        <f>+F7*3.18</f>
        <v>23850</v>
      </c>
      <c r="G62" s="13">
        <f>+G7*3.18</f>
        <v>31800</v>
      </c>
      <c r="H62" s="3"/>
    </row>
    <row r="63" spans="1:8" ht="12">
      <c r="A63" s="13"/>
      <c r="B63" s="13" t="s">
        <v>36</v>
      </c>
      <c r="C63" s="13"/>
      <c r="D63" s="13"/>
      <c r="E63" s="13"/>
      <c r="F63" s="13"/>
      <c r="G63" s="13"/>
      <c r="H63" s="3"/>
    </row>
    <row r="64" spans="1:8" ht="12">
      <c r="A64" s="13"/>
      <c r="B64" s="13" t="s">
        <v>37</v>
      </c>
      <c r="C64" s="13" t="s">
        <v>28</v>
      </c>
      <c r="D64" s="13">
        <v>3</v>
      </c>
      <c r="E64" s="13">
        <f>3*E62</f>
        <v>47700</v>
      </c>
      <c r="F64" s="13">
        <f>3*F62</f>
        <v>71550</v>
      </c>
      <c r="G64" s="13">
        <f>3*G62</f>
        <v>95400</v>
      </c>
      <c r="H64" s="3"/>
    </row>
    <row r="65" spans="1:8" ht="12">
      <c r="A65" s="13"/>
      <c r="B65" s="13"/>
      <c r="C65" s="13"/>
      <c r="D65" s="13"/>
      <c r="E65" s="13"/>
      <c r="F65" s="13"/>
      <c r="G65" s="13"/>
      <c r="H65" s="3"/>
    </row>
    <row r="66" spans="1:8" ht="12">
      <c r="A66" s="13"/>
      <c r="B66" s="13" t="s">
        <v>30</v>
      </c>
      <c r="C66" s="13"/>
      <c r="D66" s="13"/>
      <c r="E66" s="13">
        <v>1.6</v>
      </c>
      <c r="F66" s="13">
        <v>1.6</v>
      </c>
      <c r="G66" s="13">
        <v>1.6</v>
      </c>
      <c r="H66" s="3"/>
    </row>
    <row r="67" spans="1:11" ht="12">
      <c r="A67" s="13"/>
      <c r="B67" s="13" t="s">
        <v>31</v>
      </c>
      <c r="C67" s="13" t="s">
        <v>22</v>
      </c>
      <c r="D67" s="13"/>
      <c r="E67" s="14">
        <f>+E64/1.6</f>
        <v>29812.5</v>
      </c>
      <c r="F67" s="14">
        <f>+F64/1.6</f>
        <v>44718.75</v>
      </c>
      <c r="G67" s="14">
        <f>+G64/1.6</f>
        <v>59625</v>
      </c>
      <c r="H67" s="3"/>
      <c r="K67" s="6"/>
    </row>
    <row r="68" spans="1:8" ht="12">
      <c r="A68" s="13"/>
      <c r="B68" s="13" t="s">
        <v>16</v>
      </c>
      <c r="C68" s="13"/>
      <c r="D68" s="13"/>
      <c r="E68" s="13">
        <v>1</v>
      </c>
      <c r="F68" s="13">
        <v>2</v>
      </c>
      <c r="G68" s="13">
        <v>2</v>
      </c>
      <c r="H68" s="3"/>
    </row>
    <row r="69" spans="1:8" ht="12">
      <c r="A69" s="13"/>
      <c r="B69" s="13" t="s">
        <v>38</v>
      </c>
      <c r="C69" s="13"/>
      <c r="D69" s="13"/>
      <c r="E69" s="14">
        <f>+E67/E68</f>
        <v>29812.5</v>
      </c>
      <c r="F69" s="14">
        <f>+F67/F68</f>
        <v>22359.375</v>
      </c>
      <c r="G69" s="14">
        <f>+G67/G68</f>
        <v>29812.5</v>
      </c>
      <c r="H69" s="3"/>
    </row>
    <row r="70" spans="1:8" ht="12">
      <c r="A70" s="13"/>
      <c r="B70" s="13" t="s">
        <v>39</v>
      </c>
      <c r="C70" s="13" t="s">
        <v>22</v>
      </c>
      <c r="D70" s="13"/>
      <c r="E70" s="18">
        <v>22.56787</v>
      </c>
      <c r="F70" s="18">
        <v>20.52394</v>
      </c>
      <c r="G70" s="18">
        <v>22.56787</v>
      </c>
      <c r="H70" s="3"/>
    </row>
    <row r="71" spans="1:8" ht="12">
      <c r="A71" s="13"/>
      <c r="B71" s="13" t="s">
        <v>26</v>
      </c>
      <c r="C71" s="13"/>
      <c r="D71" s="13"/>
      <c r="E71" s="15">
        <v>23</v>
      </c>
      <c r="F71" s="15">
        <v>21</v>
      </c>
      <c r="G71" s="15">
        <v>23</v>
      </c>
      <c r="H71" s="3"/>
    </row>
    <row r="72" spans="1:8" ht="12">
      <c r="A72" s="13"/>
      <c r="B72" s="13" t="s">
        <v>40</v>
      </c>
      <c r="C72" s="13" t="s">
        <v>22</v>
      </c>
      <c r="D72" s="13"/>
      <c r="E72" s="9">
        <v>69</v>
      </c>
      <c r="F72" s="9">
        <v>63</v>
      </c>
      <c r="G72" s="9">
        <v>69</v>
      </c>
      <c r="H72" s="3"/>
    </row>
    <row r="73" spans="1:8" ht="12">
      <c r="A73" s="13"/>
      <c r="B73" s="13"/>
      <c r="C73" s="13"/>
      <c r="D73" s="13"/>
      <c r="E73" s="15"/>
      <c r="F73" s="15"/>
      <c r="G73" s="15"/>
      <c r="H73" s="3"/>
    </row>
    <row r="74" spans="1:8" ht="12">
      <c r="A74" s="13"/>
      <c r="B74" s="13" t="s">
        <v>25</v>
      </c>
      <c r="C74" s="13" t="s">
        <v>22</v>
      </c>
      <c r="D74" s="15"/>
      <c r="E74" s="15">
        <f>+3.2*E71+5</f>
        <v>78.60000000000001</v>
      </c>
      <c r="F74" s="15">
        <f>+3.2*F71+5</f>
        <v>72.2</v>
      </c>
      <c r="G74" s="15">
        <f>+3.2*G71+5</f>
        <v>78.60000000000001</v>
      </c>
      <c r="H74" s="3"/>
    </row>
    <row r="75" spans="1:8" ht="12">
      <c r="A75" s="13"/>
      <c r="B75" s="16"/>
      <c r="C75" s="13"/>
      <c r="D75" s="13" t="s">
        <v>33</v>
      </c>
      <c r="E75" s="8"/>
      <c r="F75" s="13"/>
      <c r="G75" s="13"/>
      <c r="H75" s="3"/>
    </row>
    <row r="76" spans="1:8" ht="12">
      <c r="A76" s="13">
        <v>4</v>
      </c>
      <c r="B76" s="13" t="s">
        <v>7</v>
      </c>
      <c r="C76" s="13"/>
      <c r="D76" s="13"/>
      <c r="E76" s="13"/>
      <c r="F76" s="13"/>
      <c r="G76" s="13"/>
      <c r="H76" s="3"/>
    </row>
    <row r="77" spans="1:8" ht="12">
      <c r="A77" s="13"/>
      <c r="B77" s="13" t="s">
        <v>61</v>
      </c>
      <c r="C77" s="13"/>
      <c r="D77" s="13">
        <v>1.27</v>
      </c>
      <c r="E77" s="13">
        <f>0.5*1.27*E7</f>
        <v>3175</v>
      </c>
      <c r="F77" s="14">
        <f>0.5*1.27*F7</f>
        <v>4762.5</v>
      </c>
      <c r="G77" s="13">
        <f>0.5*1.27*G7</f>
        <v>6350</v>
      </c>
      <c r="H77" s="3"/>
    </row>
    <row r="78" spans="1:8" ht="12">
      <c r="A78" s="13"/>
      <c r="B78" s="13" t="s">
        <v>62</v>
      </c>
      <c r="C78" s="13"/>
      <c r="D78" s="13">
        <v>1.82</v>
      </c>
      <c r="E78" s="13">
        <f>0.5*1.82*E7</f>
        <v>4550</v>
      </c>
      <c r="F78" s="13">
        <f>0.5*1.82*F7</f>
        <v>6825</v>
      </c>
      <c r="G78" s="13">
        <f>0.5*1.82*G7</f>
        <v>9100</v>
      </c>
      <c r="H78" s="3"/>
    </row>
    <row r="79" spans="1:8" ht="12">
      <c r="A79" s="13"/>
      <c r="B79" s="13"/>
      <c r="C79" s="13"/>
      <c r="D79" s="13"/>
      <c r="E79" s="13"/>
      <c r="F79" s="13"/>
      <c r="G79" s="13"/>
      <c r="H79" s="3"/>
    </row>
    <row r="80" spans="1:10" ht="12">
      <c r="A80" s="13"/>
      <c r="B80" s="13" t="s">
        <v>63</v>
      </c>
      <c r="C80" s="13" t="s">
        <v>28</v>
      </c>
      <c r="D80" s="13">
        <v>7</v>
      </c>
      <c r="E80" s="13">
        <f>7*E77</f>
        <v>22225</v>
      </c>
      <c r="F80" s="14">
        <f>7*F77</f>
        <v>33337.5</v>
      </c>
      <c r="G80" s="13">
        <f>7*G77</f>
        <v>44450</v>
      </c>
      <c r="H80" s="3"/>
      <c r="J80" s="8"/>
    </row>
    <row r="81" spans="1:13" ht="12">
      <c r="A81" s="13"/>
      <c r="B81" s="13" t="s">
        <v>41</v>
      </c>
      <c r="C81" s="13"/>
      <c r="D81" s="13"/>
      <c r="E81" s="13">
        <v>1</v>
      </c>
      <c r="F81" s="13">
        <v>1</v>
      </c>
      <c r="G81" s="13">
        <v>1</v>
      </c>
      <c r="H81" s="3"/>
      <c r="J81" s="8"/>
      <c r="M81" s="6"/>
    </row>
    <row r="82" spans="1:10" ht="12">
      <c r="A82" s="13"/>
      <c r="B82" s="13" t="s">
        <v>64</v>
      </c>
      <c r="C82" s="13" t="s">
        <v>28</v>
      </c>
      <c r="D82" s="13">
        <v>3</v>
      </c>
      <c r="E82" s="13">
        <f>3*E78</f>
        <v>13650</v>
      </c>
      <c r="F82" s="13">
        <f>3*F78</f>
        <v>20475</v>
      </c>
      <c r="G82" s="13">
        <f>3*G78</f>
        <v>27300</v>
      </c>
      <c r="H82" s="3"/>
      <c r="J82" s="8"/>
    </row>
    <row r="83" spans="1:10" ht="12">
      <c r="A83" s="13"/>
      <c r="B83" s="13" t="s">
        <v>41</v>
      </c>
      <c r="C83" s="13"/>
      <c r="D83" s="13"/>
      <c r="E83" s="13">
        <v>1</v>
      </c>
      <c r="F83" s="13">
        <v>1</v>
      </c>
      <c r="G83" s="13">
        <v>1</v>
      </c>
      <c r="H83" s="3"/>
      <c r="J83" s="8"/>
    </row>
    <row r="84" spans="1:8" ht="12">
      <c r="A84" s="13"/>
      <c r="B84" s="13" t="s">
        <v>42</v>
      </c>
      <c r="C84" s="13"/>
      <c r="D84" s="13"/>
      <c r="E84" s="13">
        <v>3</v>
      </c>
      <c r="F84" s="13">
        <v>3</v>
      </c>
      <c r="G84" s="13">
        <v>3</v>
      </c>
      <c r="H84" s="3"/>
    </row>
    <row r="85" spans="1:8" ht="12">
      <c r="A85" s="13"/>
      <c r="B85" s="19" t="s">
        <v>65</v>
      </c>
      <c r="C85" s="13"/>
      <c r="D85" s="13"/>
      <c r="E85" s="13"/>
      <c r="F85" s="13"/>
      <c r="G85" s="13"/>
      <c r="H85" s="3"/>
    </row>
    <row r="86" spans="1:8" ht="13.5">
      <c r="A86" s="13"/>
      <c r="B86" s="13" t="s">
        <v>43</v>
      </c>
      <c r="C86" s="13" t="s">
        <v>59</v>
      </c>
      <c r="D86" s="13"/>
      <c r="E86" s="14">
        <f>+E80/1.6</f>
        <v>13890.625</v>
      </c>
      <c r="F86" s="14">
        <f>+F80/1.6</f>
        <v>20835.9375</v>
      </c>
      <c r="G86" s="14">
        <f>+G80/1.6</f>
        <v>27781.25</v>
      </c>
      <c r="H86" s="3"/>
    </row>
    <row r="87" spans="1:8" ht="12">
      <c r="A87" s="13"/>
      <c r="B87" s="13" t="s">
        <v>44</v>
      </c>
      <c r="C87" s="13" t="s">
        <v>22</v>
      </c>
      <c r="D87" s="13"/>
      <c r="E87" s="9">
        <v>17.54031</v>
      </c>
      <c r="F87" s="9">
        <v>20.05152</v>
      </c>
      <c r="G87" s="9">
        <v>22.0484</v>
      </c>
      <c r="H87" s="3"/>
    </row>
    <row r="88" spans="1:8" ht="12">
      <c r="A88" s="13"/>
      <c r="B88" s="13" t="s">
        <v>26</v>
      </c>
      <c r="C88" s="13" t="s">
        <v>22</v>
      </c>
      <c r="D88" s="13"/>
      <c r="E88" s="15">
        <v>18</v>
      </c>
      <c r="F88" s="15">
        <v>20</v>
      </c>
      <c r="G88" s="15">
        <v>22</v>
      </c>
      <c r="H88" s="3"/>
    </row>
    <row r="89" spans="1:8" ht="12">
      <c r="A89" s="13"/>
      <c r="B89" s="13" t="s">
        <v>40</v>
      </c>
      <c r="C89" s="13" t="s">
        <v>22</v>
      </c>
      <c r="D89" s="13"/>
      <c r="E89" s="15">
        <f>+3*E88</f>
        <v>54</v>
      </c>
      <c r="F89" s="15">
        <f>3*F87</f>
        <v>60.154560000000004</v>
      </c>
      <c r="G89" s="15">
        <f>3*G87</f>
        <v>66.1452</v>
      </c>
      <c r="H89" s="3"/>
    </row>
    <row r="90" spans="1:8" ht="12">
      <c r="A90" s="13"/>
      <c r="B90" s="13" t="s">
        <v>45</v>
      </c>
      <c r="C90" s="13" t="s">
        <v>22</v>
      </c>
      <c r="D90" s="13"/>
      <c r="E90" s="15">
        <f>+3.2*E88+5</f>
        <v>62.6</v>
      </c>
      <c r="F90" s="15">
        <f>+3.2*F88+5</f>
        <v>69</v>
      </c>
      <c r="G90" s="15">
        <f>+3.2*G88+5</f>
        <v>75.4</v>
      </c>
      <c r="H90" s="3"/>
    </row>
    <row r="91" spans="1:8" ht="12">
      <c r="A91" s="13"/>
      <c r="B91" s="13" t="s">
        <v>26</v>
      </c>
      <c r="C91" s="13" t="s">
        <v>22</v>
      </c>
      <c r="D91" s="13"/>
      <c r="E91" s="15"/>
      <c r="F91" s="15"/>
      <c r="G91" s="15"/>
      <c r="H91" s="3"/>
    </row>
    <row r="92" spans="1:8" ht="12">
      <c r="A92" s="13"/>
      <c r="B92" s="19" t="s">
        <v>66</v>
      </c>
      <c r="C92" s="13"/>
      <c r="D92" s="13"/>
      <c r="E92" s="13"/>
      <c r="F92" s="13"/>
      <c r="G92" s="13"/>
      <c r="H92" s="3"/>
    </row>
    <row r="93" spans="1:8" ht="13.5">
      <c r="A93" s="13"/>
      <c r="B93" s="13" t="s">
        <v>43</v>
      </c>
      <c r="C93" s="13" t="s">
        <v>57</v>
      </c>
      <c r="D93" s="13"/>
      <c r="E93" s="14">
        <f>+E82/1.6</f>
        <v>8531.25</v>
      </c>
      <c r="F93" s="14">
        <f>+F82/1.6</f>
        <v>12796.875</v>
      </c>
      <c r="G93" s="14">
        <f>+G82/1.6</f>
        <v>17062.5</v>
      </c>
      <c r="H93" s="3"/>
    </row>
    <row r="94" spans="1:8" ht="12">
      <c r="A94" s="13"/>
      <c r="B94" s="13" t="s">
        <v>46</v>
      </c>
      <c r="C94" s="13" t="s">
        <v>22</v>
      </c>
      <c r="D94" s="13"/>
      <c r="E94" s="9">
        <v>14.9339</v>
      </c>
      <c r="F94" s="9">
        <v>17.07196</v>
      </c>
      <c r="G94" s="9">
        <v>18.77211</v>
      </c>
      <c r="H94" s="3"/>
    </row>
    <row r="95" spans="1:8" ht="12">
      <c r="A95" s="13"/>
      <c r="B95" s="13" t="s">
        <v>26</v>
      </c>
      <c r="C95" s="13" t="s">
        <v>22</v>
      </c>
      <c r="D95" s="13"/>
      <c r="E95" s="15">
        <v>15</v>
      </c>
      <c r="F95" s="15">
        <v>17</v>
      </c>
      <c r="G95" s="15">
        <v>19</v>
      </c>
      <c r="H95" s="3"/>
    </row>
    <row r="96" spans="1:8" ht="12">
      <c r="A96" s="13"/>
      <c r="B96" s="13" t="s">
        <v>40</v>
      </c>
      <c r="C96" s="13"/>
      <c r="D96" s="13"/>
      <c r="E96" s="15">
        <f>+3*E95</f>
        <v>45</v>
      </c>
      <c r="F96" s="15">
        <f>+3*F95</f>
        <v>51</v>
      </c>
      <c r="G96" s="15">
        <f>+3*G95</f>
        <v>57</v>
      </c>
      <c r="H96" s="3"/>
    </row>
    <row r="97" spans="1:8" ht="12">
      <c r="A97" s="13"/>
      <c r="B97" s="13" t="s">
        <v>45</v>
      </c>
      <c r="C97" s="13" t="s">
        <v>22</v>
      </c>
      <c r="D97" s="13"/>
      <c r="E97" s="15">
        <f>+3.2*E95+5</f>
        <v>53</v>
      </c>
      <c r="F97" s="15">
        <f>+3.2*F95+5</f>
        <v>59.400000000000006</v>
      </c>
      <c r="G97" s="15">
        <f>+3.2*G95+5</f>
        <v>65.80000000000001</v>
      </c>
      <c r="H97" s="3"/>
    </row>
    <row r="98" spans="1:8" ht="12">
      <c r="A98" s="13"/>
      <c r="B98" s="13"/>
      <c r="C98" s="13"/>
      <c r="D98" s="13"/>
      <c r="E98" s="15"/>
      <c r="F98" s="15"/>
      <c r="G98" s="15"/>
      <c r="H98" s="3"/>
    </row>
    <row r="99" spans="1:8" ht="12">
      <c r="A99" s="13"/>
      <c r="B99" s="13"/>
      <c r="C99" s="13"/>
      <c r="D99" s="13"/>
      <c r="E99" s="15"/>
      <c r="F99" s="15"/>
      <c r="G99" s="15"/>
      <c r="H99" s="3"/>
    </row>
    <row r="100" spans="1:8" ht="12">
      <c r="A100" s="13"/>
      <c r="B100" s="13"/>
      <c r="C100" s="13"/>
      <c r="D100" s="13"/>
      <c r="E100" s="15"/>
      <c r="F100" s="15"/>
      <c r="G100" s="15"/>
      <c r="H100" s="3"/>
    </row>
    <row r="101" spans="1:8" ht="12">
      <c r="A101" s="13"/>
      <c r="B101" s="13"/>
      <c r="C101" s="13"/>
      <c r="D101" s="13"/>
      <c r="E101" s="15"/>
      <c r="F101" s="15"/>
      <c r="G101" s="15"/>
      <c r="H101" s="3"/>
    </row>
    <row r="102" spans="1:8" ht="12">
      <c r="A102" s="13"/>
      <c r="B102" s="13"/>
      <c r="C102" s="13"/>
      <c r="D102" s="13"/>
      <c r="E102" s="15"/>
      <c r="F102" s="15"/>
      <c r="G102" s="15"/>
      <c r="H102" s="3"/>
    </row>
    <row r="103" spans="1:8" ht="12">
      <c r="A103" s="13"/>
      <c r="B103" s="13"/>
      <c r="C103" s="13"/>
      <c r="D103" s="13"/>
      <c r="E103" s="15"/>
      <c r="F103" s="15"/>
      <c r="G103" s="15"/>
      <c r="H103" s="3"/>
    </row>
    <row r="104" spans="1:8" ht="12">
      <c r="A104" s="13"/>
      <c r="B104" s="13"/>
      <c r="C104" s="13"/>
      <c r="D104" s="13"/>
      <c r="E104" s="15"/>
      <c r="F104" s="15"/>
      <c r="G104" s="15"/>
      <c r="H104" s="3"/>
    </row>
    <row r="105" spans="1:8" ht="12">
      <c r="A105" s="13"/>
      <c r="B105" s="13"/>
      <c r="C105" s="13"/>
      <c r="D105" s="13"/>
      <c r="E105" s="15"/>
      <c r="F105" s="15"/>
      <c r="G105" s="15"/>
      <c r="H105" s="3"/>
    </row>
    <row r="106" spans="1:8" ht="12">
      <c r="A106" s="13"/>
      <c r="B106" s="13"/>
      <c r="C106" s="13"/>
      <c r="D106" s="13"/>
      <c r="E106" s="15"/>
      <c r="F106" s="15"/>
      <c r="G106" s="15"/>
      <c r="H106" s="3"/>
    </row>
    <row r="107" spans="1:8" ht="12">
      <c r="A107" s="13"/>
      <c r="B107" s="13"/>
      <c r="C107" s="13"/>
      <c r="D107" s="13"/>
      <c r="E107" s="15"/>
      <c r="F107" s="15"/>
      <c r="G107" s="15"/>
      <c r="H107" s="3"/>
    </row>
    <row r="108" spans="1:8" ht="12">
      <c r="A108" s="13"/>
      <c r="B108" s="13"/>
      <c r="C108" s="13"/>
      <c r="D108" s="13"/>
      <c r="E108" s="15"/>
      <c r="F108" s="15"/>
      <c r="G108" s="15"/>
      <c r="H108" s="3"/>
    </row>
    <row r="109" spans="1:8" ht="12">
      <c r="A109" s="13"/>
      <c r="B109" s="13"/>
      <c r="C109" s="13"/>
      <c r="D109" s="13"/>
      <c r="E109" s="15"/>
      <c r="F109" s="15"/>
      <c r="G109" s="15"/>
      <c r="H109" s="3"/>
    </row>
    <row r="110" spans="1:8" ht="12">
      <c r="A110" s="13"/>
      <c r="B110" s="13"/>
      <c r="C110" s="13"/>
      <c r="D110" s="13"/>
      <c r="E110" s="15"/>
      <c r="F110" s="15"/>
      <c r="G110" s="15"/>
      <c r="H110" s="3"/>
    </row>
    <row r="111" spans="1:8" ht="12">
      <c r="A111" s="13"/>
      <c r="B111" s="13"/>
      <c r="C111" s="13"/>
      <c r="D111" s="13"/>
      <c r="E111" s="15"/>
      <c r="F111" s="15"/>
      <c r="G111" s="15"/>
      <c r="H111" s="3"/>
    </row>
    <row r="112" spans="1:8" ht="12">
      <c r="A112" s="13"/>
      <c r="B112" s="13"/>
      <c r="C112" s="13"/>
      <c r="D112" s="13"/>
      <c r="E112" s="13"/>
      <c r="F112" s="13"/>
      <c r="G112" s="13"/>
      <c r="H112" s="3"/>
    </row>
    <row r="113" spans="1:8" ht="12">
      <c r="A113" s="13"/>
      <c r="B113" s="13"/>
      <c r="C113" s="13"/>
      <c r="D113" s="13"/>
      <c r="E113" s="13"/>
      <c r="F113" s="24" t="s">
        <v>58</v>
      </c>
      <c r="G113" s="24"/>
      <c r="H113" s="3"/>
    </row>
    <row r="114" spans="1:8" ht="12">
      <c r="A114" s="13"/>
      <c r="B114" s="13"/>
      <c r="C114" s="13"/>
      <c r="D114" s="13"/>
      <c r="E114" s="13"/>
      <c r="F114" s="13"/>
      <c r="G114" s="13"/>
      <c r="H114" s="3"/>
    </row>
    <row r="115" spans="1:8" ht="12">
      <c r="A115" s="17" t="s">
        <v>2</v>
      </c>
      <c r="B115" s="17" t="s">
        <v>3</v>
      </c>
      <c r="C115" s="17" t="s">
        <v>4</v>
      </c>
      <c r="D115" s="17" t="s">
        <v>5</v>
      </c>
      <c r="E115" s="28" t="s">
        <v>6</v>
      </c>
      <c r="F115" s="28"/>
      <c r="G115" s="28"/>
      <c r="H115" s="3"/>
    </row>
    <row r="116" spans="1:8" ht="14.25" customHeight="1">
      <c r="A116" s="16"/>
      <c r="B116" s="16"/>
      <c r="C116" s="16"/>
      <c r="D116" s="16"/>
      <c r="E116" s="13">
        <v>5000</v>
      </c>
      <c r="F116" s="13">
        <v>7500</v>
      </c>
      <c r="G116" s="13">
        <v>10000</v>
      </c>
      <c r="H116" s="3"/>
    </row>
    <row r="117" spans="1:8" ht="12">
      <c r="A117" s="16"/>
      <c r="B117" s="16"/>
      <c r="C117" s="16"/>
      <c r="D117" s="16"/>
      <c r="E117" s="13"/>
      <c r="F117" s="13"/>
      <c r="G117" s="13"/>
      <c r="H117" s="3"/>
    </row>
    <row r="118" spans="1:8" ht="12">
      <c r="A118" s="13">
        <v>5</v>
      </c>
      <c r="B118" s="13" t="s">
        <v>7</v>
      </c>
      <c r="C118" s="16"/>
      <c r="D118" s="16"/>
      <c r="E118" s="13"/>
      <c r="F118" s="13"/>
      <c r="G118" s="13"/>
      <c r="H118" s="3"/>
    </row>
    <row r="119" spans="1:20" ht="12">
      <c r="A119" s="13"/>
      <c r="B119" s="13" t="s">
        <v>61</v>
      </c>
      <c r="C119" s="13" t="s">
        <v>47</v>
      </c>
      <c r="D119" s="13">
        <v>1.27</v>
      </c>
      <c r="E119" s="13">
        <f>+0.5*1.27*E60</f>
        <v>3175</v>
      </c>
      <c r="F119" s="13">
        <f>+0.5*1.27*F60</f>
        <v>4762.5</v>
      </c>
      <c r="G119" s="13">
        <f>+0.5*1.27*G60</f>
        <v>6350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>
      <c r="A120" s="13"/>
      <c r="B120" s="13" t="s">
        <v>67</v>
      </c>
      <c r="C120" s="13"/>
      <c r="D120" s="13">
        <v>3.18</v>
      </c>
      <c r="E120" s="13">
        <f>3.18*0.5*E7</f>
        <v>7950</v>
      </c>
      <c r="F120" s="13">
        <f>3.18*0.5*F7</f>
        <v>11925</v>
      </c>
      <c r="G120" s="13">
        <f>3.18*0.5*G7</f>
        <v>15900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>
      <c r="A121" s="13"/>
      <c r="B121" s="13"/>
      <c r="C121" s="13"/>
      <c r="D121" s="13"/>
      <c r="E121" s="13"/>
      <c r="F121" s="1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>
      <c r="A122" s="13"/>
      <c r="B122" s="13" t="s">
        <v>68</v>
      </c>
      <c r="C122" s="13" t="s">
        <v>15</v>
      </c>
      <c r="D122" s="13" t="s">
        <v>48</v>
      </c>
      <c r="E122" s="13">
        <f>+E119*7</f>
        <v>22225</v>
      </c>
      <c r="F122" s="13">
        <f>+F119*7</f>
        <v>33337.5</v>
      </c>
      <c r="G122" s="13">
        <f>+G119*7</f>
        <v>44450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>
      <c r="A123" s="13"/>
      <c r="B123" s="13" t="s">
        <v>16</v>
      </c>
      <c r="C123" s="13"/>
      <c r="D123" s="13"/>
      <c r="E123" s="13">
        <v>1</v>
      </c>
      <c r="F123" s="13">
        <v>1</v>
      </c>
      <c r="G123" s="9">
        <v>2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3.5">
      <c r="A124" s="13"/>
      <c r="B124" s="13" t="s">
        <v>49</v>
      </c>
      <c r="C124" s="13" t="s">
        <v>57</v>
      </c>
      <c r="D124" s="16"/>
      <c r="E124" s="14">
        <f>+E122/1.6</f>
        <v>13890.625</v>
      </c>
      <c r="F124" s="14">
        <f>+F122/1.6</f>
        <v>20835.9375</v>
      </c>
      <c r="G124" s="14">
        <f>+G122/(1.6*G123)</f>
        <v>13890.625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>
      <c r="A125" s="13"/>
      <c r="B125" s="13" t="s">
        <v>69</v>
      </c>
      <c r="C125" s="13" t="s">
        <v>15</v>
      </c>
      <c r="D125" s="13" t="s">
        <v>50</v>
      </c>
      <c r="E125" s="13">
        <f>3*E120</f>
        <v>23850</v>
      </c>
      <c r="F125" s="13">
        <f>3*F120</f>
        <v>35775</v>
      </c>
      <c r="G125" s="13">
        <f>3*G120</f>
        <v>47700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3.5">
      <c r="A126" s="13"/>
      <c r="B126" s="13" t="s">
        <v>31</v>
      </c>
      <c r="C126" s="13" t="s">
        <v>57</v>
      </c>
      <c r="D126" s="13"/>
      <c r="E126" s="14">
        <f>+E125/1.6</f>
        <v>14906.25</v>
      </c>
      <c r="F126" s="14">
        <f>+F125/1.6</f>
        <v>22359.375</v>
      </c>
      <c r="G126" s="14">
        <f>+G125/1.6</f>
        <v>29812.5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>
      <c r="A127" s="13"/>
      <c r="B127" s="13" t="s">
        <v>16</v>
      </c>
      <c r="C127" s="13"/>
      <c r="D127" s="13"/>
      <c r="E127" s="13">
        <v>1</v>
      </c>
      <c r="F127" s="13">
        <v>1</v>
      </c>
      <c r="G127" s="9">
        <v>2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3.5">
      <c r="A128" s="16"/>
      <c r="B128" s="13" t="s">
        <v>49</v>
      </c>
      <c r="C128" s="13" t="s">
        <v>57</v>
      </c>
      <c r="D128" s="13"/>
      <c r="E128" s="14">
        <f>+E125/(1.6*E127)</f>
        <v>14906.25</v>
      </c>
      <c r="F128" s="14">
        <f>+F125/(1.6*F127)</f>
        <v>22359.375</v>
      </c>
      <c r="G128" s="14">
        <f>+G125/(1.6*G127)</f>
        <v>14906.25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">
      <c r="A129" s="16"/>
      <c r="B129" s="16"/>
      <c r="C129" s="16"/>
      <c r="D129" s="13"/>
      <c r="E129" s="13"/>
      <c r="F129" s="13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">
      <c r="A130" s="13"/>
      <c r="B130" s="13" t="s">
        <v>70</v>
      </c>
      <c r="C130" s="16"/>
      <c r="D130" s="16"/>
      <c r="E130" s="29" t="s">
        <v>51</v>
      </c>
      <c r="F130" s="29"/>
      <c r="G130" s="2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">
      <c r="A131" s="13"/>
      <c r="B131" s="13"/>
      <c r="C131" s="13"/>
      <c r="D131" s="13"/>
      <c r="E131" s="13"/>
      <c r="F131" s="13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">
      <c r="A132" s="13"/>
      <c r="B132" s="13" t="s">
        <v>52</v>
      </c>
      <c r="C132" s="13" t="s">
        <v>22</v>
      </c>
      <c r="D132" s="8"/>
      <c r="E132" s="9">
        <v>17.95356</v>
      </c>
      <c r="F132" s="9">
        <v>20.52394</v>
      </c>
      <c r="G132" s="9">
        <v>17.95356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">
      <c r="A133" s="13"/>
      <c r="B133" s="13" t="s">
        <v>26</v>
      </c>
      <c r="C133" s="13"/>
      <c r="D133" s="8"/>
      <c r="E133" s="9">
        <v>18</v>
      </c>
      <c r="F133" s="9">
        <v>21</v>
      </c>
      <c r="G133" s="9">
        <v>18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">
      <c r="A134" s="13"/>
      <c r="B134" s="13" t="s">
        <v>40</v>
      </c>
      <c r="C134" s="13" t="s">
        <v>22</v>
      </c>
      <c r="D134" s="13"/>
      <c r="E134" s="14">
        <f>+3*E132</f>
        <v>53.86068</v>
      </c>
      <c r="F134" s="14">
        <f>+3*F133</f>
        <v>63</v>
      </c>
      <c r="G134" s="14">
        <f>+3*G132</f>
        <v>53.86068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">
      <c r="A135" s="13"/>
      <c r="B135" s="13" t="s">
        <v>53</v>
      </c>
      <c r="C135" s="13" t="s">
        <v>22</v>
      </c>
      <c r="D135" s="13"/>
      <c r="E135" s="13">
        <v>62.4514</v>
      </c>
      <c r="F135" s="13">
        <v>70.67661</v>
      </c>
      <c r="G135" s="13">
        <v>62.4514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">
      <c r="A136" s="16"/>
      <c r="B136" s="13" t="s">
        <v>26</v>
      </c>
      <c r="C136" s="13" t="s">
        <v>22</v>
      </c>
      <c r="D136" s="16"/>
      <c r="E136" s="9">
        <v>62</v>
      </c>
      <c r="F136" s="9">
        <v>71</v>
      </c>
      <c r="G136" s="9">
        <v>62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">
      <c r="A137" s="16"/>
      <c r="B137" s="13"/>
      <c r="C137" s="13"/>
      <c r="D137" s="16"/>
      <c r="E137" s="9"/>
      <c r="F137" s="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8" ht="12">
      <c r="A138" s="13"/>
      <c r="B138" s="13"/>
      <c r="C138" s="13"/>
      <c r="D138" s="13"/>
      <c r="E138" s="13"/>
      <c r="F138" s="13"/>
      <c r="G138" s="13"/>
      <c r="H138" s="3"/>
    </row>
    <row r="139" spans="1:8" ht="12">
      <c r="A139" s="21" t="s">
        <v>60</v>
      </c>
      <c r="B139" s="21"/>
      <c r="C139" s="21"/>
      <c r="D139" s="21"/>
      <c r="E139" s="21"/>
      <c r="F139" s="21"/>
      <c r="G139" s="13"/>
      <c r="H139" s="3"/>
    </row>
    <row r="140" spans="1:8" ht="12">
      <c r="A140" s="25" t="s">
        <v>54</v>
      </c>
      <c r="B140" s="25"/>
      <c r="C140" s="25"/>
      <c r="D140" s="25"/>
      <c r="E140" s="25"/>
      <c r="F140" s="25"/>
      <c r="G140" s="3"/>
      <c r="H140" s="3"/>
    </row>
    <row r="141" spans="1:8" ht="12">
      <c r="A141" s="5"/>
      <c r="B141" s="5"/>
      <c r="C141" s="5"/>
      <c r="D141" s="5"/>
      <c r="E141" s="5"/>
      <c r="F141" s="5"/>
      <c r="G141" s="3"/>
      <c r="H141" s="3"/>
    </row>
    <row r="142" spans="1:8" ht="12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20" t="s">
        <v>71</v>
      </c>
      <c r="E143" s="26"/>
      <c r="F143" s="26"/>
      <c r="G143" s="26"/>
      <c r="H143" s="3"/>
    </row>
    <row r="144" spans="1:8" ht="12">
      <c r="A144" s="3"/>
      <c r="B144" s="3"/>
      <c r="C144" s="3"/>
      <c r="D144" s="3"/>
      <c r="E144" s="3"/>
      <c r="F144" s="3"/>
      <c r="G144" s="3"/>
      <c r="H144" s="3"/>
    </row>
    <row r="145" spans="1:8" ht="12">
      <c r="A145" s="3"/>
      <c r="B145" s="7"/>
      <c r="C145" s="3"/>
      <c r="D145" s="3"/>
      <c r="E145" s="3"/>
      <c r="F145" s="3"/>
      <c r="G145" s="3"/>
      <c r="H145" s="3"/>
    </row>
    <row r="146" spans="1:8" ht="12">
      <c r="A146" s="3"/>
      <c r="B146" s="3"/>
      <c r="C146" s="3"/>
      <c r="D146" s="3"/>
      <c r="E146" s="3"/>
      <c r="F146" s="3"/>
      <c r="G146" s="3"/>
      <c r="H146" s="3"/>
    </row>
    <row r="147" spans="1:7" ht="12">
      <c r="A147" s="3"/>
      <c r="B147" s="3"/>
      <c r="C147" s="3"/>
      <c r="D147" s="3"/>
      <c r="E147" s="3"/>
      <c r="F147" s="3"/>
      <c r="G147" s="3"/>
    </row>
    <row r="148" spans="1:7" ht="12">
      <c r="A148" s="3"/>
      <c r="B148" s="3"/>
      <c r="C148" s="3"/>
      <c r="D148" s="3"/>
      <c r="E148" s="3"/>
      <c r="F148" s="3"/>
      <c r="G148" s="3"/>
    </row>
    <row r="149" spans="1:7" ht="12">
      <c r="A149" s="3"/>
      <c r="B149" s="3"/>
      <c r="C149" s="3"/>
      <c r="D149" s="3"/>
      <c r="E149" s="3"/>
      <c r="F149" s="3"/>
      <c r="G149" s="3"/>
    </row>
    <row r="150" spans="1:7" ht="12">
      <c r="A150" s="3"/>
      <c r="B150" s="3"/>
      <c r="C150" s="3"/>
      <c r="D150" s="3"/>
      <c r="E150" s="3"/>
      <c r="F150" s="3"/>
      <c r="G150" s="3"/>
    </row>
    <row r="151" ht="12">
      <c r="A151" s="3"/>
    </row>
  </sheetData>
  <sheetProtection selectLockedCells="1" selectUnlockedCells="1"/>
  <mergeCells count="11">
    <mergeCell ref="E143:G143"/>
    <mergeCell ref="E6:G6"/>
    <mergeCell ref="E59:G59"/>
    <mergeCell ref="E115:G115"/>
    <mergeCell ref="E130:G130"/>
    <mergeCell ref="A139:F139"/>
    <mergeCell ref="A4:G4"/>
    <mergeCell ref="A3:G3"/>
    <mergeCell ref="F57:G57"/>
    <mergeCell ref="F113:G113"/>
    <mergeCell ref="A140:F140"/>
  </mergeCells>
  <printOptions/>
  <pageMargins left="1.45" right="0.95" top="1.5" bottom="1" header="0.3" footer="0.3"/>
  <pageSetup horizontalDpi="300" verticalDpi="300" orientation="portrait" paperSize="9" r:id="rId1"/>
  <headerFooter alignWithMargins="0">
    <oddHeader>&amp;L&amp;"Calibri,Regular"&amp;11      Deolalkar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2015-01-22T06:36:42Z</cp:lastPrinted>
  <dcterms:modified xsi:type="dcterms:W3CDTF">2015-01-23T10:36:25Z</dcterms:modified>
  <cp:category/>
  <cp:version/>
  <cp:contentType/>
  <cp:contentStatus/>
</cp:coreProperties>
</file>